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fortin/Documents/COM/Terms of Call and Terms of Service/"/>
    </mc:Choice>
  </mc:AlternateContent>
  <xr:revisionPtr revIDLastSave="0" documentId="13_ncr:1_{E01455A6-2223-C34C-B635-85820EC3BC2F}" xr6:coauthVersionLast="47" xr6:coauthVersionMax="47" xr10:uidLastSave="{00000000-0000-0000-0000-000000000000}"/>
  <workbookProtection workbookAlgorithmName="SHA-512" workbookHashValue="g9bbSGoSYYIVJJLMGpyDcpTSdYAmkJL9H2V9CoOv6+1zXUVLXpqkJKCTf6t5wwcG29fyZGGrZSPaubP49RbnVw==" workbookSaltValue="RhDMpivfLxBHyExNUF1/gA==" workbookSpinCount="100000" lockStructure="1"/>
  <bookViews>
    <workbookView xWindow="0" yWindow="740" windowWidth="29400" windowHeight="17140" xr2:uid="{00000000-000D-0000-FFFF-FFFF00000000}"/>
  </bookViews>
  <sheets>
    <sheet name="2023 TOC Calculation Sheet" sheetId="2" r:id="rId1"/>
    <sheet name="2023 TOS-OPT Calculation Sheet" sheetId="4" r:id="rId2"/>
    <sheet name="2023 TOS-CRE+ Calculation Sheet" sheetId="5" r:id="rId3"/>
    <sheet name="Sheet1" sheetId="3" r:id="rId4"/>
  </sheets>
  <definedNames>
    <definedName name="_xlnm.Print_Area" localSheetId="0">'2023 TOC Calculation Sheet'!$B$2:$G$45</definedName>
    <definedName name="_xlnm.Print_Area" localSheetId="2">'2023 TOS-CRE+ Calculation Sheet'!$B$2:$G$38</definedName>
    <definedName name="_xlnm.Print_Area" localSheetId="1">'2023 TOS-OPT Calculation Sheet'!$B$2:$G$53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20" i="2"/>
  <c r="E18" i="2"/>
  <c r="E22" i="5"/>
  <c r="E18" i="5"/>
  <c r="E31" i="5"/>
  <c r="E11" i="5"/>
  <c r="E26" i="4"/>
  <c r="E28" i="4" s="1"/>
  <c r="E46" i="4"/>
  <c r="E12" i="4"/>
  <c r="E15" i="4" s="1"/>
  <c r="E20" i="4" s="1"/>
  <c r="E38" i="2"/>
  <c r="E14" i="5" l="1"/>
  <c r="E24" i="5" s="1"/>
  <c r="E23" i="4"/>
  <c r="E27" i="4"/>
  <c r="E18" i="4" s="1"/>
  <c r="E36" i="4"/>
  <c r="E35" i="4" s="1"/>
  <c r="E39" i="4" s="1"/>
  <c r="E9" i="2"/>
  <c r="E28" i="2" s="1"/>
  <c r="E27" i="2" l="1"/>
  <c r="E31" i="2" s="1"/>
  <c r="E32" i="4"/>
  <c r="E48" i="4" s="1"/>
  <c r="E33" i="5"/>
  <c r="E12" i="2"/>
  <c r="E16" i="2" l="1"/>
  <c r="E15" i="2" s="1"/>
  <c r="E24" i="2" l="1"/>
  <c r="E40" i="2" s="1"/>
</calcChain>
</file>

<file path=xl/sharedStrings.xml><?xml version="1.0" encoding="utf-8"?>
<sst xmlns="http://schemas.openxmlformats.org/spreadsheetml/2006/main" count="221" uniqueCount="106">
  <si>
    <t>Church</t>
  </si>
  <si>
    <t>Pastor</t>
  </si>
  <si>
    <t>Line 1</t>
  </si>
  <si>
    <t>Line 2</t>
  </si>
  <si>
    <t>Line 3</t>
  </si>
  <si>
    <t>Line 4</t>
  </si>
  <si>
    <t>Line 5</t>
  </si>
  <si>
    <t>Line 6</t>
  </si>
  <si>
    <t>Line 8</t>
  </si>
  <si>
    <t>Line 9</t>
  </si>
  <si>
    <t>Line 10</t>
  </si>
  <si>
    <t>Line 11</t>
  </si>
  <si>
    <t>Line 12</t>
  </si>
  <si>
    <t>Line 13</t>
  </si>
  <si>
    <t>Line 15</t>
  </si>
  <si>
    <t>Line 16</t>
  </si>
  <si>
    <t>Line 17</t>
  </si>
  <si>
    <t>Line 18</t>
  </si>
  <si>
    <t>Cash Salary</t>
  </si>
  <si>
    <t>Deferred Compensation</t>
  </si>
  <si>
    <t>Other</t>
  </si>
  <si>
    <t>Benefit Package</t>
  </si>
  <si>
    <t>Optional Benefits</t>
  </si>
  <si>
    <t>SECA</t>
  </si>
  <si>
    <t>Auto</t>
  </si>
  <si>
    <t>Cont. Ed</t>
  </si>
  <si>
    <t>TOTAL EFFECTIVE SALARY</t>
  </si>
  <si>
    <t>TOC</t>
  </si>
  <si>
    <t>TOTAL PAID TO BOP</t>
  </si>
  <si>
    <t>TOTAL ALLOWANCES</t>
  </si>
  <si>
    <t>TOTAL REIMBURSABLES</t>
  </si>
  <si>
    <t>TOTAL COST TO CHURCH</t>
  </si>
  <si>
    <t>Line 7</t>
  </si>
  <si>
    <t>Line 14</t>
  </si>
  <si>
    <t>Terms</t>
  </si>
  <si>
    <t>PSL Minimum $35,000</t>
  </si>
  <si>
    <t>PSL Minimum $500</t>
  </si>
  <si>
    <t>Housing Costs</t>
  </si>
  <si>
    <t>Dental Calculator</t>
  </si>
  <si>
    <t>Pastor's contribution to 403b, BOP Requirment to offer this</t>
  </si>
  <si>
    <t>Your Church</t>
  </si>
  <si>
    <t>Your Pastor</t>
  </si>
  <si>
    <t>Professional</t>
  </si>
  <si>
    <t>Often used for Cell Phone or one time Moving Expenses.</t>
  </si>
  <si>
    <t>Annual Cash Salary</t>
  </si>
  <si>
    <t>Housing/Utilities/Manse</t>
  </si>
  <si>
    <t>Total SECA Income</t>
  </si>
  <si>
    <t>This will auto fill if Line 6 is $40000 or above.</t>
  </si>
  <si>
    <t>If line 6 is less than $40000, Go to the BOP Calculator</t>
  </si>
  <si>
    <t>If Church pays 50% of SECA</t>
  </si>
  <si>
    <t>If Church pays &lt; 50% SESA</t>
  </si>
  <si>
    <t>If the Church pays less than 50% of SECA, enter the number the church will pay.</t>
  </si>
  <si>
    <t>50% of SECA is .0765 times line 3.  This is usual for most churches.</t>
  </si>
  <si>
    <t>Line 7a</t>
  </si>
  <si>
    <t>a. Pastor's Participation?</t>
  </si>
  <si>
    <t>If using Pastor's Participation enter "yes".</t>
  </si>
  <si>
    <t>If Line 6 is &gt; or = $40000</t>
  </si>
  <si>
    <t>If Line 6 is &lt; $40000</t>
  </si>
  <si>
    <t>b. Minister's Choice?</t>
  </si>
  <si>
    <t>Hours per Week</t>
  </si>
  <si>
    <t>35 is Full-Time, anything less than 35 hours/week is Part Time.</t>
  </si>
  <si>
    <t>Honorably Retired?</t>
  </si>
  <si>
    <t>If the pastor is Honorably Retired enter "yes".</t>
  </si>
  <si>
    <r>
      <t xml:space="preserve">If using Minister's Choice enter "yes".  </t>
    </r>
    <r>
      <rPr>
        <i/>
        <sz val="12"/>
        <color theme="1"/>
        <rFont val="Calibri"/>
        <family val="2"/>
        <scheme val="minor"/>
      </rPr>
      <t>No Medical Plan.</t>
    </r>
  </si>
  <si>
    <t>10% of Effective Salary</t>
  </si>
  <si>
    <t>10% of Line 6</t>
  </si>
  <si>
    <t>Line 7b</t>
  </si>
  <si>
    <t>c. Individiual Benefits Choices</t>
  </si>
  <si>
    <t>Line 7c</t>
  </si>
  <si>
    <t>Call the Board of Pensions at 800-773-7752 to create plan.  Enter cost.</t>
  </si>
  <si>
    <t>d. Post-Retirement Dues</t>
  </si>
  <si>
    <t>Line 7d</t>
  </si>
  <si>
    <t>Less Than or = 20 hr/wk?</t>
  </si>
  <si>
    <t>Greater than 20 hrs/wk?</t>
  </si>
  <si>
    <t>If the hours/wk are 20 hours or less, this is zero.</t>
  </si>
  <si>
    <t>Enter figure from BOP</t>
  </si>
  <si>
    <t>If line 6 is less than $40000, Go to the BOP Calculator and enter the number.</t>
  </si>
  <si>
    <t>Continuing Education</t>
  </si>
  <si>
    <t>TOTAL COMPENSATION</t>
  </si>
  <si>
    <t>INCOME</t>
  </si>
  <si>
    <t>MEDICAL AND PENSION</t>
  </si>
  <si>
    <t>ALLOWANCES</t>
  </si>
  <si>
    <t>REIMBURSABLE EXPENSES</t>
  </si>
  <si>
    <t>PSL Minimum $250</t>
  </si>
  <si>
    <t>If creating special plan with the Board of Pensions enter "yes".</t>
  </si>
  <si>
    <t>Will Auto-fill if Honorably Retired is anwsered "yes".</t>
  </si>
  <si>
    <t>You must put in "yes" where applicable, and not where not applicable.</t>
  </si>
  <si>
    <t>Terms of Service</t>
  </si>
  <si>
    <t>Notes</t>
  </si>
  <si>
    <t>Pastor's contribution to 403b, BOP requirment to offer this</t>
  </si>
  <si>
    <t xml:space="preserve">2023 Terms of Service Worksheet - Ordained Pastor in Temporary Service </t>
  </si>
  <si>
    <t>2023 Terms of Service Worksheet - Commissioned Ruling Elders and Other Pastors</t>
  </si>
  <si>
    <t>Pathways to Renewal</t>
  </si>
  <si>
    <t>Do you qualify? Y/N</t>
  </si>
  <si>
    <t>Member &amp; Family</t>
  </si>
  <si>
    <t>Member &amp; Children</t>
  </si>
  <si>
    <t>Member &amp; Spouse</t>
  </si>
  <si>
    <t>Member Only</t>
  </si>
  <si>
    <t>for 2023 in Louisiana</t>
  </si>
  <si>
    <t>Dental</t>
  </si>
  <si>
    <t>2023 Terms of Call Worksheet - Called and Installed Pastors</t>
  </si>
  <si>
    <t>If the hours/wk are greater than 20 hours, the cost is 12% times Line 6.</t>
  </si>
  <si>
    <t>Contact BOP for Cost of Vision Coverage</t>
  </si>
  <si>
    <t>Enter any additional Benefits from BOP</t>
  </si>
  <si>
    <t>Vision</t>
  </si>
  <si>
    <t>Often used for Employer contribution to 403b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</si>
</sst>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7" tint="0.39997558519241921"/>
      <name val="Calibri"/>
      <family val="2"/>
      <scheme val="minor"/>
    </font>
    <font>
      <sz val="12"/>
      <color theme="7" tint="0.39997558519241921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AC0F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5" borderId="6" xfId="0" applyFill="1" applyBorder="1" applyAlignment="1">
      <alignment horizontal="left"/>
    </xf>
    <xf numFmtId="0" fontId="2" fillId="3" borderId="5" xfId="0" applyFont="1" applyFill="1" applyBorder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5" xfId="0" applyFont="1" applyBorder="1" applyAlignment="1">
      <alignment wrapText="1"/>
    </xf>
    <xf numFmtId="0" fontId="0" fillId="0" borderId="6" xfId="0" applyBorder="1" applyAlignment="1">
      <alignment horizontal="left"/>
    </xf>
    <xf numFmtId="164" fontId="0" fillId="4" borderId="0" xfId="0" applyNumberFormat="1" applyFill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right" wrapText="1"/>
    </xf>
    <xf numFmtId="0" fontId="0" fillId="2" borderId="0" xfId="0" applyFill="1" applyAlignment="1">
      <alignment horizontal="center"/>
    </xf>
    <xf numFmtId="2" fontId="0" fillId="2" borderId="0" xfId="0" applyNumberFormat="1" applyFill="1"/>
    <xf numFmtId="164" fontId="3" fillId="4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 applyAlignment="1">
      <alignment horizontal="left" wrapText="1"/>
    </xf>
    <xf numFmtId="2" fontId="4" fillId="0" borderId="0" xfId="1" applyNumberFormat="1" applyBorder="1" applyAlignment="1">
      <alignment wrapText="1"/>
    </xf>
    <xf numFmtId="2" fontId="4" fillId="0" borderId="0" xfId="1" applyNumberFormat="1" applyFill="1" applyBorder="1" applyAlignment="1">
      <alignment wrapText="1"/>
    </xf>
    <xf numFmtId="0" fontId="2" fillId="0" borderId="5" xfId="0" applyFont="1" applyBorder="1" applyAlignment="1">
      <alignment horizontal="left" wrapText="1" inden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wrapText="1" indent="2"/>
    </xf>
    <xf numFmtId="0" fontId="9" fillId="0" borderId="6" xfId="0" applyFont="1" applyBorder="1" applyAlignment="1">
      <alignment horizontal="left" indent="1"/>
    </xf>
    <xf numFmtId="0" fontId="11" fillId="0" borderId="6" xfId="1" applyFont="1" applyBorder="1" applyAlignment="1" applyProtection="1">
      <alignment horizontal="left" indent="1"/>
      <protection locked="0"/>
    </xf>
    <xf numFmtId="0" fontId="4" fillId="0" borderId="6" xfId="1" applyBorder="1" applyAlignment="1" applyProtection="1">
      <alignment horizontal="left"/>
      <protection locked="0"/>
    </xf>
    <xf numFmtId="4" fontId="5" fillId="2" borderId="7" xfId="0" applyNumberFormat="1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2" fontId="0" fillId="2" borderId="8" xfId="0" applyNumberFormat="1" applyFill="1" applyBorder="1"/>
    <xf numFmtId="164" fontId="6" fillId="2" borderId="8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2" fillId="5" borderId="5" xfId="0" applyFont="1" applyFill="1" applyBorder="1" applyAlignment="1">
      <alignment horizontal="right" wrapText="1"/>
    </xf>
    <xf numFmtId="2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9" fillId="0" borderId="6" xfId="0" applyFont="1" applyBorder="1" applyAlignment="1">
      <alignment horizontal="left"/>
    </xf>
    <xf numFmtId="0" fontId="5" fillId="5" borderId="5" xfId="0" applyFont="1" applyFill="1" applyBorder="1" applyAlignment="1">
      <alignment horizontal="right" wrapText="1"/>
    </xf>
    <xf numFmtId="4" fontId="5" fillId="5" borderId="7" xfId="0" applyNumberFormat="1" applyFont="1" applyFill="1" applyBorder="1" applyAlignment="1">
      <alignment wrapText="1"/>
    </xf>
    <xf numFmtId="0" fontId="0" fillId="5" borderId="8" xfId="0" applyFill="1" applyBorder="1" applyAlignment="1">
      <alignment horizontal="center"/>
    </xf>
    <xf numFmtId="2" fontId="0" fillId="5" borderId="8" xfId="0" applyNumberFormat="1" applyFill="1" applyBorder="1"/>
    <xf numFmtId="164" fontId="6" fillId="5" borderId="8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4" fontId="0" fillId="2" borderId="9" xfId="0" applyNumberFormat="1" applyFill="1" applyBorder="1" applyAlignment="1">
      <alignment horizontal="left"/>
    </xf>
    <xf numFmtId="4" fontId="0" fillId="5" borderId="9" xfId="0" applyNumberFormat="1" applyFill="1" applyBorder="1" applyAlignment="1">
      <alignment horizontal="left"/>
    </xf>
    <xf numFmtId="2" fontId="0" fillId="2" borderId="6" xfId="0" applyNumberFormat="1" applyFill="1" applyBorder="1"/>
    <xf numFmtId="2" fontId="0" fillId="0" borderId="6" xfId="0" applyNumberFormat="1" applyBorder="1"/>
    <xf numFmtId="164" fontId="13" fillId="7" borderId="1" xfId="0" applyNumberFormat="1" applyFont="1" applyFill="1" applyBorder="1" applyAlignment="1" applyProtection="1">
      <alignment horizontal="center"/>
      <protection locked="0"/>
    </xf>
    <xf numFmtId="0" fontId="14" fillId="6" borderId="5" xfId="0" applyFont="1" applyFill="1" applyBorder="1" applyAlignment="1">
      <alignment wrapText="1"/>
    </xf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 applyProtection="1">
      <alignment horizontal="center"/>
      <protection locked="0"/>
    </xf>
    <xf numFmtId="0" fontId="12" fillId="6" borderId="6" xfId="0" applyFont="1" applyFill="1" applyBorder="1" applyAlignment="1">
      <alignment horizontal="left"/>
    </xf>
    <xf numFmtId="0" fontId="2" fillId="8" borderId="2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 applyProtection="1">
      <alignment horizontal="left"/>
      <protection locked="0"/>
    </xf>
    <xf numFmtId="0" fontId="0" fillId="8" borderId="6" xfId="0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6" fillId="8" borderId="3" xfId="0" applyFont="1" applyFill="1" applyBorder="1" applyAlignment="1">
      <alignment horizontal="center"/>
    </xf>
    <xf numFmtId="0" fontId="0" fillId="8" borderId="4" xfId="0" applyFill="1" applyBorder="1" applyAlignment="1">
      <alignment horizontal="left"/>
    </xf>
    <xf numFmtId="0" fontId="16" fillId="6" borderId="2" xfId="0" applyFont="1" applyFill="1" applyBorder="1" applyAlignment="1">
      <alignment wrapText="1"/>
    </xf>
    <xf numFmtId="0" fontId="17" fillId="6" borderId="3" xfId="0" applyFont="1" applyFill="1" applyBorder="1" applyAlignment="1">
      <alignment horizontal="center"/>
    </xf>
    <xf numFmtId="0" fontId="17" fillId="6" borderId="3" xfId="0" applyFont="1" applyFill="1" applyBorder="1"/>
    <xf numFmtId="0" fontId="18" fillId="6" borderId="3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/>
    <xf numFmtId="0" fontId="6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wrapText="1"/>
    </xf>
    <xf numFmtId="0" fontId="0" fillId="9" borderId="3" xfId="0" applyFill="1" applyBorder="1" applyAlignment="1">
      <alignment horizontal="center"/>
    </xf>
    <xf numFmtId="0" fontId="0" fillId="9" borderId="3" xfId="0" applyFill="1" applyBorder="1"/>
    <xf numFmtId="0" fontId="0" fillId="9" borderId="4" xfId="0" applyFill="1" applyBorder="1" applyAlignment="1">
      <alignment horizontal="left"/>
    </xf>
    <xf numFmtId="0" fontId="2" fillId="9" borderId="5" xfId="0" applyFont="1" applyFill="1" applyBorder="1" applyAlignment="1">
      <alignment wrapText="1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6" xfId="0" applyFill="1" applyBorder="1" applyAlignment="1">
      <alignment horizontal="left"/>
    </xf>
    <xf numFmtId="0" fontId="19" fillId="0" borderId="5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2"/>
    </xf>
    <xf numFmtId="4" fontId="5" fillId="0" borderId="7" xfId="0" applyNumberFormat="1" applyFont="1" applyBorder="1" applyAlignment="1">
      <alignment wrapText="1"/>
    </xf>
    <xf numFmtId="2" fontId="0" fillId="0" borderId="8" xfId="0" applyNumberFormat="1" applyBorder="1"/>
    <xf numFmtId="164" fontId="6" fillId="0" borderId="8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left"/>
    </xf>
    <xf numFmtId="164" fontId="0" fillId="10" borderId="0" xfId="0" applyNumberFormat="1" applyFill="1" applyAlignment="1" applyProtection="1">
      <alignment horizontal="center"/>
      <protection locked="0"/>
    </xf>
    <xf numFmtId="164" fontId="3" fillId="10" borderId="0" xfId="0" applyNumberFormat="1" applyFont="1" applyFill="1" applyAlignment="1" applyProtection="1">
      <alignment horizontal="center"/>
      <protection locked="0"/>
    </xf>
    <xf numFmtId="0" fontId="1" fillId="0" borderId="6" xfId="0" applyFont="1" applyBorder="1" applyAlignment="1">
      <alignment horizontal="left" indent="1"/>
    </xf>
    <xf numFmtId="0" fontId="3" fillId="9" borderId="0" xfId="0" applyFont="1" applyFill="1" applyAlignment="1" applyProtection="1">
      <alignment horizontal="center"/>
      <protection locked="0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CD83C"/>
      <color rgb="FFE2C236"/>
      <color rgb="FFDFD100"/>
      <color rgb="FFDAC0FB"/>
      <color rgb="FFB65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nsions.org/calc/dental" TargetMode="External"/><Relationship Id="rId1" Type="http://schemas.openxmlformats.org/officeDocument/2006/relationships/hyperlink" Target="https://www.pensions.org/calc/du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ensions.org/calc/dues" TargetMode="External"/><Relationship Id="rId1" Type="http://schemas.openxmlformats.org/officeDocument/2006/relationships/hyperlink" Target="https://www.pensions.org/calc/denta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zoomScale="150" zoomScaleNormal="150" workbookViewId="0">
      <selection activeCell="E3" sqref="E3"/>
    </sheetView>
  </sheetViews>
  <sheetFormatPr baseColWidth="10" defaultColWidth="11" defaultRowHeight="16" x14ac:dyDescent="0.2"/>
  <cols>
    <col min="1" max="1" width="1.33203125" customWidth="1"/>
    <col min="2" max="2" width="21.1640625" style="1" customWidth="1"/>
    <col min="3" max="3" width="11.1640625" style="2" customWidth="1"/>
    <col min="4" max="4" width="1.1640625" customWidth="1"/>
    <col min="5" max="5" width="12.83203125" style="2" customWidth="1"/>
    <col min="6" max="6" width="1.1640625" customWidth="1"/>
    <col min="7" max="7" width="67.6640625" style="5" bestFit="1" customWidth="1"/>
  </cols>
  <sheetData>
    <row r="1" spans="2:7" ht="17" thickBot="1" x14ac:dyDescent="0.25"/>
    <row r="2" spans="2:7" x14ac:dyDescent="0.2">
      <c r="B2" s="81"/>
      <c r="C2" s="82"/>
      <c r="D2" s="83"/>
      <c r="E2" s="80" t="s">
        <v>100</v>
      </c>
      <c r="F2" s="83"/>
      <c r="G2" s="84"/>
    </row>
    <row r="3" spans="2:7" x14ac:dyDescent="0.2">
      <c r="B3" s="85"/>
      <c r="C3" s="86" t="s">
        <v>0</v>
      </c>
      <c r="D3" s="87"/>
      <c r="E3" s="98" t="s">
        <v>40</v>
      </c>
      <c r="F3" s="87"/>
      <c r="G3" s="88"/>
    </row>
    <row r="4" spans="2:7" x14ac:dyDescent="0.2">
      <c r="B4" s="85"/>
      <c r="C4" s="86" t="s">
        <v>1</v>
      </c>
      <c r="D4" s="87"/>
      <c r="E4" s="98" t="s">
        <v>41</v>
      </c>
      <c r="F4" s="87"/>
      <c r="G4" s="88"/>
    </row>
    <row r="5" spans="2:7" x14ac:dyDescent="0.2">
      <c r="B5" s="14"/>
      <c r="C5" s="15" t="s">
        <v>34</v>
      </c>
      <c r="D5" s="16"/>
      <c r="E5" s="15" t="s">
        <v>27</v>
      </c>
      <c r="F5" s="16"/>
      <c r="G5" s="40"/>
    </row>
    <row r="6" spans="2:7" x14ac:dyDescent="0.2">
      <c r="B6" s="17" t="s">
        <v>79</v>
      </c>
      <c r="G6" s="18"/>
    </row>
    <row r="7" spans="2:7" x14ac:dyDescent="0.2">
      <c r="B7" s="17" t="s">
        <v>44</v>
      </c>
      <c r="C7" s="2" t="s">
        <v>2</v>
      </c>
      <c r="D7" s="4"/>
      <c r="E7" s="95"/>
      <c r="F7" s="4"/>
      <c r="G7" s="18" t="s">
        <v>18</v>
      </c>
    </row>
    <row r="8" spans="2:7" x14ac:dyDescent="0.2">
      <c r="B8" s="17" t="s">
        <v>45</v>
      </c>
      <c r="C8" s="2" t="s">
        <v>3</v>
      </c>
      <c r="D8" s="4"/>
      <c r="E8" s="95"/>
      <c r="F8" s="4"/>
      <c r="G8" s="18" t="s">
        <v>37</v>
      </c>
    </row>
    <row r="9" spans="2:7" x14ac:dyDescent="0.2">
      <c r="B9" s="25" t="s">
        <v>46</v>
      </c>
      <c r="C9" s="2" t="s">
        <v>4</v>
      </c>
      <c r="D9" s="4"/>
      <c r="E9" s="6">
        <f t="shared" ref="E9" si="0">SUM(E7:E8)</f>
        <v>0</v>
      </c>
      <c r="F9" s="4"/>
      <c r="G9" s="18"/>
    </row>
    <row r="10" spans="2:7" x14ac:dyDescent="0.2">
      <c r="B10" s="17" t="s">
        <v>19</v>
      </c>
      <c r="C10" s="2" t="s">
        <v>5</v>
      </c>
      <c r="D10" s="4"/>
      <c r="E10" s="96"/>
      <c r="F10" s="4"/>
      <c r="G10" s="18" t="s">
        <v>39</v>
      </c>
    </row>
    <row r="11" spans="2:7" x14ac:dyDescent="0.2">
      <c r="B11" s="17" t="s">
        <v>20</v>
      </c>
      <c r="C11" s="2" t="s">
        <v>6</v>
      </c>
      <c r="D11" s="4"/>
      <c r="E11" s="95"/>
      <c r="F11" s="4"/>
      <c r="G11" s="18"/>
    </row>
    <row r="12" spans="2:7" x14ac:dyDescent="0.2">
      <c r="B12" s="25" t="s">
        <v>26</v>
      </c>
      <c r="C12" s="2" t="s">
        <v>7</v>
      </c>
      <c r="D12" s="4"/>
      <c r="E12" s="10">
        <f>SUM(E9:E11)</f>
        <v>0</v>
      </c>
      <c r="F12" s="4"/>
      <c r="G12" s="18" t="s">
        <v>35</v>
      </c>
    </row>
    <row r="13" spans="2:7" ht="7" customHeight="1" x14ac:dyDescent="0.2">
      <c r="B13" s="25"/>
      <c r="D13" s="4"/>
      <c r="E13" s="6"/>
      <c r="F13" s="4"/>
      <c r="G13" s="18"/>
    </row>
    <row r="14" spans="2:7" x14ac:dyDescent="0.2">
      <c r="B14" s="26" t="s">
        <v>80</v>
      </c>
      <c r="D14" s="4"/>
      <c r="E14" s="6"/>
      <c r="F14" s="4"/>
      <c r="G14" s="18"/>
    </row>
    <row r="15" spans="2:7" x14ac:dyDescent="0.2">
      <c r="B15" s="26" t="s">
        <v>21</v>
      </c>
      <c r="C15" s="2" t="s">
        <v>32</v>
      </c>
      <c r="D15" s="27"/>
      <c r="E15" s="6" t="str">
        <f>IF(AND(E16&gt;0,NOT(E19="Y")), (E16), (IF(NOT(E19="Y"), (E17), (E18))))</f>
        <v xml:space="preserve"> </v>
      </c>
      <c r="F15" s="28"/>
      <c r="G15" s="18"/>
    </row>
    <row r="16" spans="2:7" x14ac:dyDescent="0.2">
      <c r="B16" s="29" t="s">
        <v>56</v>
      </c>
      <c r="D16" s="27"/>
      <c r="E16" s="7" t="str">
        <f>IF(E12&gt;39999,(0.39*E12),(" "))</f>
        <v xml:space="preserve"> </v>
      </c>
      <c r="F16" s="28"/>
      <c r="G16" s="18" t="s">
        <v>47</v>
      </c>
    </row>
    <row r="17" spans="2:7" x14ac:dyDescent="0.2">
      <c r="B17" s="29" t="s">
        <v>57</v>
      </c>
      <c r="D17" s="27"/>
      <c r="E17" s="8"/>
      <c r="F17" s="28"/>
      <c r="G17" s="34" t="s">
        <v>48</v>
      </c>
    </row>
    <row r="18" spans="2:7" hidden="1" x14ac:dyDescent="0.2">
      <c r="B18" s="89" t="s">
        <v>92</v>
      </c>
      <c r="D18" s="27"/>
      <c r="E18" s="7" t="str">
        <f>IF(E19="Y",(0.22*E12), (" "))</f>
        <v xml:space="preserve"> </v>
      </c>
      <c r="F18" s="28"/>
      <c r="G18" s="34"/>
    </row>
    <row r="19" spans="2:7" hidden="1" x14ac:dyDescent="0.2">
      <c r="B19" s="90" t="s">
        <v>93</v>
      </c>
      <c r="D19" s="27"/>
      <c r="E19" s="7"/>
      <c r="F19" s="28"/>
      <c r="G19" s="34"/>
    </row>
    <row r="20" spans="2:7" x14ac:dyDescent="0.2">
      <c r="B20" s="17" t="s">
        <v>22</v>
      </c>
      <c r="C20" s="2" t="s">
        <v>8</v>
      </c>
      <c r="D20" s="4"/>
      <c r="E20" s="6">
        <f>SUM(E21:E23)</f>
        <v>0</v>
      </c>
      <c r="F20" s="4"/>
      <c r="G20" s="18"/>
    </row>
    <row r="21" spans="2:7" x14ac:dyDescent="0.2">
      <c r="B21" s="29" t="s">
        <v>99</v>
      </c>
      <c r="D21" s="4"/>
      <c r="E21" s="95"/>
      <c r="F21" s="4"/>
      <c r="G21" s="34" t="s">
        <v>38</v>
      </c>
    </row>
    <row r="22" spans="2:7" x14ac:dyDescent="0.2">
      <c r="B22" s="29" t="s">
        <v>104</v>
      </c>
      <c r="D22" s="4"/>
      <c r="E22" s="95"/>
      <c r="F22" s="4"/>
      <c r="G22" s="102" t="s">
        <v>102</v>
      </c>
    </row>
    <row r="23" spans="2:7" x14ac:dyDescent="0.2">
      <c r="B23" s="29" t="s">
        <v>20</v>
      </c>
      <c r="D23" s="4"/>
      <c r="E23" s="95"/>
      <c r="F23" s="4"/>
      <c r="G23" s="102" t="s">
        <v>103</v>
      </c>
    </row>
    <row r="24" spans="2:7" x14ac:dyDescent="0.2">
      <c r="B24" s="25" t="s">
        <v>28</v>
      </c>
      <c r="C24" s="2" t="s">
        <v>9</v>
      </c>
      <c r="D24" s="4"/>
      <c r="E24" s="10">
        <f>SUM(E15,E20)</f>
        <v>0</v>
      </c>
      <c r="F24" s="4"/>
      <c r="G24" s="18"/>
    </row>
    <row r="25" spans="2:7" ht="7" customHeight="1" x14ac:dyDescent="0.2">
      <c r="B25" s="25"/>
      <c r="D25" s="4"/>
      <c r="E25" s="6"/>
      <c r="F25" s="4"/>
      <c r="G25" s="18"/>
    </row>
    <row r="26" spans="2:7" x14ac:dyDescent="0.2">
      <c r="B26" s="26" t="s">
        <v>81</v>
      </c>
      <c r="D26" s="4"/>
      <c r="E26" s="6"/>
      <c r="F26" s="4"/>
      <c r="G26" s="18"/>
    </row>
    <row r="27" spans="2:7" x14ac:dyDescent="0.2">
      <c r="B27" s="17" t="s">
        <v>23</v>
      </c>
      <c r="C27" s="2" t="s">
        <v>10</v>
      </c>
      <c r="D27" s="4"/>
      <c r="E27" s="9">
        <f>IF(E29&gt;0, (E29), (E28))</f>
        <v>0</v>
      </c>
      <c r="F27" s="4"/>
      <c r="G27" s="18"/>
    </row>
    <row r="28" spans="2:7" x14ac:dyDescent="0.2">
      <c r="B28" s="29" t="s">
        <v>49</v>
      </c>
      <c r="D28" s="4"/>
      <c r="E28" s="7">
        <f>IF(E29&gt;0, (" "), (0.0765*E9))</f>
        <v>0</v>
      </c>
      <c r="F28" s="4"/>
      <c r="G28" s="18" t="s">
        <v>52</v>
      </c>
    </row>
    <row r="29" spans="2:7" x14ac:dyDescent="0.2">
      <c r="B29" s="29" t="s">
        <v>50</v>
      </c>
      <c r="D29" s="4"/>
      <c r="E29" s="8"/>
      <c r="F29" s="4"/>
      <c r="G29" s="18" t="s">
        <v>51</v>
      </c>
    </row>
    <row r="30" spans="2:7" x14ac:dyDescent="0.2">
      <c r="B30" s="17" t="s">
        <v>20</v>
      </c>
      <c r="C30" s="2" t="s">
        <v>11</v>
      </c>
      <c r="D30" s="4"/>
      <c r="E30" s="96"/>
      <c r="F30" s="4"/>
      <c r="G30" s="18" t="s">
        <v>105</v>
      </c>
    </row>
    <row r="31" spans="2:7" x14ac:dyDescent="0.2">
      <c r="B31" s="25" t="s">
        <v>29</v>
      </c>
      <c r="C31" s="2" t="s">
        <v>12</v>
      </c>
      <c r="D31" s="4"/>
      <c r="E31" s="10">
        <f>SUM(E27,E30)</f>
        <v>0</v>
      </c>
      <c r="F31" s="4"/>
      <c r="G31" s="18"/>
    </row>
    <row r="32" spans="2:7" ht="7" customHeight="1" x14ac:dyDescent="0.2">
      <c r="B32" s="25"/>
      <c r="D32" s="4"/>
      <c r="E32" s="6"/>
      <c r="F32" s="4"/>
      <c r="G32" s="18"/>
    </row>
    <row r="33" spans="2:7" x14ac:dyDescent="0.2">
      <c r="B33" s="26" t="s">
        <v>82</v>
      </c>
      <c r="D33" s="4"/>
      <c r="E33" s="6"/>
      <c r="F33" s="4"/>
      <c r="G33" s="18"/>
    </row>
    <row r="34" spans="2:7" x14ac:dyDescent="0.2">
      <c r="B34" s="17" t="s">
        <v>24</v>
      </c>
      <c r="C34" s="2" t="s">
        <v>13</v>
      </c>
      <c r="D34" s="4"/>
      <c r="E34" s="95"/>
      <c r="F34" s="4"/>
      <c r="G34" s="18"/>
    </row>
    <row r="35" spans="2:7" x14ac:dyDescent="0.2">
      <c r="B35" s="17" t="s">
        <v>25</v>
      </c>
      <c r="C35" s="2" t="s">
        <v>33</v>
      </c>
      <c r="D35" s="4"/>
      <c r="E35" s="96"/>
      <c r="F35" s="4"/>
      <c r="G35" s="18" t="s">
        <v>36</v>
      </c>
    </row>
    <row r="36" spans="2:7" x14ac:dyDescent="0.2">
      <c r="B36" s="17" t="s">
        <v>42</v>
      </c>
      <c r="C36" s="2" t="s">
        <v>14</v>
      </c>
      <c r="D36" s="4"/>
      <c r="E36" s="95"/>
      <c r="F36" s="4"/>
      <c r="G36" s="18"/>
    </row>
    <row r="37" spans="2:7" x14ac:dyDescent="0.2">
      <c r="B37" s="17" t="s">
        <v>20</v>
      </c>
      <c r="C37" s="2" t="s">
        <v>15</v>
      </c>
      <c r="D37" s="4"/>
      <c r="E37" s="95"/>
      <c r="F37" s="4"/>
      <c r="G37" s="18" t="s">
        <v>43</v>
      </c>
    </row>
    <row r="38" spans="2:7" x14ac:dyDescent="0.2">
      <c r="B38" s="25" t="s">
        <v>30</v>
      </c>
      <c r="C38" s="2" t="s">
        <v>16</v>
      </c>
      <c r="D38" s="4"/>
      <c r="E38" s="10">
        <f>SUM(E34:E37)</f>
        <v>0</v>
      </c>
      <c r="F38" s="4"/>
      <c r="G38" s="18"/>
    </row>
    <row r="39" spans="2:7" ht="5" customHeight="1" x14ac:dyDescent="0.2">
      <c r="B39" s="25"/>
      <c r="D39" s="4"/>
      <c r="E39" s="6"/>
      <c r="F39" s="4"/>
      <c r="G39" s="18"/>
    </row>
    <row r="40" spans="2:7" s="3" customFormat="1" ht="17" thickBot="1" x14ac:dyDescent="0.25">
      <c r="B40" s="91" t="s">
        <v>31</v>
      </c>
      <c r="C40" s="78" t="s">
        <v>17</v>
      </c>
      <c r="D40" s="92"/>
      <c r="E40" s="93">
        <f>E12+E24+E31+E38</f>
        <v>0</v>
      </c>
      <c r="F40" s="92"/>
      <c r="G40" s="94"/>
    </row>
    <row r="41" spans="2:7" x14ac:dyDescent="0.2">
      <c r="E41" s="6"/>
    </row>
    <row r="42" spans="2:7" x14ac:dyDescent="0.2">
      <c r="E42" s="6"/>
    </row>
  </sheetData>
  <sheetProtection algorithmName="SHA-512" hashValue="sx6NlMSujOJkBhJMmfl/5Xe5UMJOzmPrMImpLJN8/R1qpQ+JQmvVx1oxZF+KReFbFkzq/1mO0FmmNOVnU5MQmw==" saltValue="XkiRg7Ib3mdHSZrKskvJQQ==" spinCount="100000" sheet="1" selectLockedCells="1"/>
  <phoneticPr fontId="7" type="noConversion"/>
  <hyperlinks>
    <hyperlink ref="G17" r:id="rId1" display="Go to the BOP Calculator" xr:uid="{3790A5A0-7EC5-C948-A43D-A6C00B2C2992}"/>
    <hyperlink ref="G21" r:id="rId2" xr:uid="{A0167021-17A1-4042-AC72-44FD14DB204B}"/>
  </hyperlinks>
  <printOptions headings="1"/>
  <pageMargins left="0.25" right="0.25" top="0.25" bottom="0.25" header="0" footer="0"/>
  <pageSetup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D867-822A-A343-BC3D-8D9C811D197C}">
  <dimension ref="B1:G50"/>
  <sheetViews>
    <sheetView zoomScale="150" zoomScaleNormal="150" workbookViewId="0">
      <selection activeCell="E3" sqref="E3"/>
    </sheetView>
  </sheetViews>
  <sheetFormatPr baseColWidth="10" defaultColWidth="11" defaultRowHeight="16" x14ac:dyDescent="0.2"/>
  <cols>
    <col min="1" max="1" width="1.33203125" customWidth="1"/>
    <col min="2" max="2" width="22" style="1" customWidth="1"/>
    <col min="3" max="3" width="11.1640625" style="2" customWidth="1"/>
    <col min="4" max="4" width="1.1640625" customWidth="1"/>
    <col min="5" max="5" width="12.83203125" style="2" customWidth="1"/>
    <col min="6" max="6" width="1.1640625" customWidth="1"/>
    <col min="7" max="7" width="67.6640625" style="5" bestFit="1" customWidth="1"/>
  </cols>
  <sheetData>
    <row r="1" spans="2:7" ht="17" thickBot="1" x14ac:dyDescent="0.25"/>
    <row r="2" spans="2:7" x14ac:dyDescent="0.2">
      <c r="B2" s="72"/>
      <c r="C2" s="73"/>
      <c r="D2" s="74"/>
      <c r="E2" s="75" t="s">
        <v>90</v>
      </c>
      <c r="F2" s="74"/>
      <c r="G2" s="76"/>
    </row>
    <row r="3" spans="2:7" x14ac:dyDescent="0.2">
      <c r="B3" s="57"/>
      <c r="C3" s="58" t="s">
        <v>0</v>
      </c>
      <c r="D3" s="59"/>
      <c r="E3" s="60" t="s">
        <v>40</v>
      </c>
      <c r="F3" s="59"/>
      <c r="G3" s="61"/>
    </row>
    <row r="4" spans="2:7" ht="17" thickBot="1" x14ac:dyDescent="0.25">
      <c r="B4" s="57"/>
      <c r="C4" s="58" t="s">
        <v>1</v>
      </c>
      <c r="D4" s="59"/>
      <c r="E4" s="60" t="s">
        <v>41</v>
      </c>
      <c r="F4" s="59"/>
      <c r="G4" s="61"/>
    </row>
    <row r="5" spans="2:7" ht="18" thickTop="1" thickBot="1" x14ac:dyDescent="0.25">
      <c r="B5" s="14"/>
      <c r="C5" s="15" t="s">
        <v>34</v>
      </c>
      <c r="D5" s="16"/>
      <c r="E5" s="15" t="s">
        <v>87</v>
      </c>
      <c r="F5" s="16"/>
      <c r="G5" s="77" t="s">
        <v>86</v>
      </c>
    </row>
    <row r="6" spans="2:7" ht="17" thickTop="1" x14ac:dyDescent="0.2">
      <c r="B6" s="17" t="s">
        <v>59</v>
      </c>
      <c r="E6" s="12"/>
      <c r="G6" s="18" t="s">
        <v>60</v>
      </c>
    </row>
    <row r="7" spans="2:7" x14ac:dyDescent="0.2">
      <c r="B7" s="17" t="s">
        <v>61</v>
      </c>
      <c r="E7" s="101"/>
      <c r="G7" s="18" t="s">
        <v>62</v>
      </c>
    </row>
    <row r="8" spans="2:7" ht="7" customHeight="1" x14ac:dyDescent="0.2">
      <c r="B8" s="17"/>
      <c r="G8" s="18"/>
    </row>
    <row r="9" spans="2:7" x14ac:dyDescent="0.2">
      <c r="B9" s="17" t="s">
        <v>79</v>
      </c>
      <c r="G9" s="18"/>
    </row>
    <row r="10" spans="2:7" x14ac:dyDescent="0.2">
      <c r="B10" s="17" t="s">
        <v>44</v>
      </c>
      <c r="C10" s="2" t="s">
        <v>2</v>
      </c>
      <c r="D10" s="4"/>
      <c r="E10" s="19"/>
      <c r="F10" s="4"/>
      <c r="G10" s="18" t="s">
        <v>18</v>
      </c>
    </row>
    <row r="11" spans="2:7" x14ac:dyDescent="0.2">
      <c r="B11" s="17" t="s">
        <v>45</v>
      </c>
      <c r="C11" s="2" t="s">
        <v>3</v>
      </c>
      <c r="D11" s="4"/>
      <c r="E11" s="19"/>
      <c r="F11" s="4"/>
      <c r="G11" s="18" t="s">
        <v>37</v>
      </c>
    </row>
    <row r="12" spans="2:7" x14ac:dyDescent="0.2">
      <c r="B12" s="41" t="s">
        <v>46</v>
      </c>
      <c r="C12" s="11" t="s">
        <v>4</v>
      </c>
      <c r="D12" s="42"/>
      <c r="E12" s="43">
        <f t="shared" ref="E12" si="0">SUM(E10:E11)</f>
        <v>0</v>
      </c>
      <c r="F12" s="42"/>
      <c r="G12" s="13"/>
    </row>
    <row r="13" spans="2:7" x14ac:dyDescent="0.2">
      <c r="B13" s="17" t="s">
        <v>19</v>
      </c>
      <c r="C13" s="2" t="s">
        <v>5</v>
      </c>
      <c r="D13" s="4"/>
      <c r="E13" s="23"/>
      <c r="F13" s="4"/>
      <c r="G13" s="18" t="s">
        <v>89</v>
      </c>
    </row>
    <row r="14" spans="2:7" x14ac:dyDescent="0.2">
      <c r="B14" s="17" t="s">
        <v>20</v>
      </c>
      <c r="C14" s="2" t="s">
        <v>6</v>
      </c>
      <c r="D14" s="4"/>
      <c r="E14" s="19"/>
      <c r="F14" s="4"/>
      <c r="G14" s="18"/>
    </row>
    <row r="15" spans="2:7" x14ac:dyDescent="0.2">
      <c r="B15" s="20" t="s">
        <v>26</v>
      </c>
      <c r="C15" s="21" t="s">
        <v>7</v>
      </c>
      <c r="D15" s="22"/>
      <c r="E15" s="24">
        <f>SUM(E12:E14)</f>
        <v>0</v>
      </c>
      <c r="F15" s="22"/>
      <c r="G15" s="54" t="s">
        <v>35</v>
      </c>
    </row>
    <row r="16" spans="2:7" ht="7" customHeight="1" x14ac:dyDescent="0.2">
      <c r="B16" s="25"/>
      <c r="D16" s="4"/>
      <c r="E16" s="6"/>
      <c r="F16" s="4"/>
      <c r="G16" s="55"/>
    </row>
    <row r="17" spans="2:7" x14ac:dyDescent="0.2">
      <c r="B17" s="26" t="s">
        <v>80</v>
      </c>
      <c r="D17" s="4"/>
      <c r="E17" s="6"/>
      <c r="F17" s="4"/>
      <c r="G17" s="18"/>
    </row>
    <row r="18" spans="2:7" x14ac:dyDescent="0.2">
      <c r="B18" s="26" t="s">
        <v>21</v>
      </c>
      <c r="C18" s="2" t="s">
        <v>32</v>
      </c>
      <c r="D18" s="27"/>
      <c r="E18" s="6" t="str">
        <f>IF(AND(E19="yes",NOT(E20=0)),(E20),(IF(AND(E19="yes",E20=0),(E21),(IF(E22="yes",(E23),(IF(E24="yes",(E25),(IF(AND(E26="yes",NOT(E28=0)),(E28),(E27))))))))))</f>
        <v xml:space="preserve"> </v>
      </c>
      <c r="F18" s="28"/>
      <c r="G18" s="18"/>
    </row>
    <row r="19" spans="2:7" x14ac:dyDescent="0.2">
      <c r="B19" s="29" t="s">
        <v>54</v>
      </c>
      <c r="C19" s="30" t="s">
        <v>53</v>
      </c>
      <c r="D19" s="27"/>
      <c r="E19" s="56"/>
      <c r="F19" s="28"/>
      <c r="G19" s="18" t="s">
        <v>55</v>
      </c>
    </row>
    <row r="20" spans="2:7" x14ac:dyDescent="0.2">
      <c r="B20" s="31" t="s">
        <v>56</v>
      </c>
      <c r="D20" s="27"/>
      <c r="E20" s="7" t="str">
        <f>IF(AND(E19="yes",E15&gt;39999),(0.39*E15),(" "))</f>
        <v xml:space="preserve"> </v>
      </c>
      <c r="F20" s="28"/>
      <c r="G20" s="32" t="s">
        <v>47</v>
      </c>
    </row>
    <row r="21" spans="2:7" x14ac:dyDescent="0.2">
      <c r="B21" s="31" t="s">
        <v>57</v>
      </c>
      <c r="D21" s="27"/>
      <c r="E21" s="8"/>
      <c r="F21" s="28"/>
      <c r="G21" s="33" t="s">
        <v>76</v>
      </c>
    </row>
    <row r="22" spans="2:7" x14ac:dyDescent="0.2">
      <c r="B22" s="29" t="s">
        <v>58</v>
      </c>
      <c r="C22" s="30" t="s">
        <v>66</v>
      </c>
      <c r="D22" s="27"/>
      <c r="E22" s="56"/>
      <c r="F22" s="28"/>
      <c r="G22" s="18" t="s">
        <v>63</v>
      </c>
    </row>
    <row r="23" spans="2:7" x14ac:dyDescent="0.2">
      <c r="B23" s="31" t="s">
        <v>65</v>
      </c>
      <c r="D23" s="27"/>
      <c r="E23" s="7" t="str">
        <f>IF(E22="yes", (0.1*E15), (" "))</f>
        <v xml:space="preserve"> </v>
      </c>
      <c r="F23" s="28"/>
      <c r="G23" s="32" t="s">
        <v>64</v>
      </c>
    </row>
    <row r="24" spans="2:7" x14ac:dyDescent="0.2">
      <c r="B24" s="29" t="s">
        <v>67</v>
      </c>
      <c r="C24" s="30" t="s">
        <v>68</v>
      </c>
      <c r="D24" s="27"/>
      <c r="E24" s="56"/>
      <c r="F24" s="28"/>
      <c r="G24" s="18" t="s">
        <v>84</v>
      </c>
    </row>
    <row r="25" spans="2:7" x14ac:dyDescent="0.2">
      <c r="B25" s="31" t="s">
        <v>75</v>
      </c>
      <c r="C25" s="30"/>
      <c r="D25" s="27"/>
      <c r="E25" s="8"/>
      <c r="F25" s="28"/>
      <c r="G25" s="32" t="s">
        <v>69</v>
      </c>
    </row>
    <row r="26" spans="2:7" x14ac:dyDescent="0.2">
      <c r="B26" s="29" t="s">
        <v>70</v>
      </c>
      <c r="C26" s="30" t="s">
        <v>71</v>
      </c>
      <c r="D26" s="27"/>
      <c r="E26" s="51" t="str">
        <f>IF(E7="yes", ("Yes"), (" "))</f>
        <v xml:space="preserve"> </v>
      </c>
      <c r="F26" s="28"/>
      <c r="G26" s="18" t="s">
        <v>85</v>
      </c>
    </row>
    <row r="27" spans="2:7" x14ac:dyDescent="0.2">
      <c r="B27" s="31" t="s">
        <v>72</v>
      </c>
      <c r="D27" s="27"/>
      <c r="E27" s="7" t="str">
        <f>IF(AND(E6&lt;21,E26="yes"), (" "), (" "))</f>
        <v xml:space="preserve"> </v>
      </c>
      <c r="F27" s="28"/>
      <c r="G27" s="32" t="s">
        <v>74</v>
      </c>
    </row>
    <row r="28" spans="2:7" x14ac:dyDescent="0.2">
      <c r="B28" s="31" t="s">
        <v>73</v>
      </c>
      <c r="D28" s="27"/>
      <c r="E28" s="7" t="str">
        <f>IF(AND(E6&gt;20,E26="yes"), (0.12*E15), (" "))</f>
        <v xml:space="preserve"> </v>
      </c>
      <c r="F28" s="28"/>
      <c r="G28" s="97" t="s">
        <v>101</v>
      </c>
    </row>
    <row r="29" spans="2:7" x14ac:dyDescent="0.2">
      <c r="B29" s="17" t="s">
        <v>22</v>
      </c>
      <c r="C29" s="2" t="s">
        <v>8</v>
      </c>
      <c r="D29" s="4"/>
      <c r="E29" s="6">
        <f>SUM(E30:E31)</f>
        <v>0</v>
      </c>
      <c r="F29" s="4"/>
    </row>
    <row r="30" spans="2:7" x14ac:dyDescent="0.2">
      <c r="B30" s="29" t="s">
        <v>99</v>
      </c>
      <c r="D30" s="4"/>
      <c r="E30" s="19"/>
      <c r="F30" s="4"/>
      <c r="G30" s="34" t="s">
        <v>38</v>
      </c>
    </row>
    <row r="31" spans="2:7" x14ac:dyDescent="0.2">
      <c r="B31" s="29" t="s">
        <v>20</v>
      </c>
      <c r="D31" s="4"/>
      <c r="E31" s="19"/>
      <c r="F31" s="4"/>
      <c r="G31" s="34"/>
    </row>
    <row r="32" spans="2:7" x14ac:dyDescent="0.2">
      <c r="B32" s="20" t="s">
        <v>28</v>
      </c>
      <c r="C32" s="21" t="s">
        <v>9</v>
      </c>
      <c r="D32" s="22"/>
      <c r="E32" s="24">
        <f>SUM(E18,E29)</f>
        <v>0</v>
      </c>
      <c r="F32" s="22"/>
      <c r="G32" s="39"/>
    </row>
    <row r="33" spans="2:7" ht="7" customHeight="1" x14ac:dyDescent="0.2">
      <c r="B33" s="25"/>
      <c r="D33" s="4"/>
      <c r="E33" s="6"/>
      <c r="F33" s="4"/>
      <c r="G33" s="18"/>
    </row>
    <row r="34" spans="2:7" x14ac:dyDescent="0.2">
      <c r="B34" s="26" t="s">
        <v>81</v>
      </c>
      <c r="D34" s="4"/>
      <c r="E34" s="6"/>
      <c r="F34" s="4"/>
      <c r="G34" s="18"/>
    </row>
    <row r="35" spans="2:7" x14ac:dyDescent="0.2">
      <c r="B35" s="17" t="s">
        <v>23</v>
      </c>
      <c r="C35" s="2" t="s">
        <v>10</v>
      </c>
      <c r="D35" s="4"/>
      <c r="E35" s="9">
        <f>IF(E37&gt;0, (E37), (E36))</f>
        <v>0</v>
      </c>
      <c r="F35" s="4"/>
      <c r="G35" s="18"/>
    </row>
    <row r="36" spans="2:7" x14ac:dyDescent="0.2">
      <c r="B36" s="29" t="s">
        <v>49</v>
      </c>
      <c r="D36" s="4"/>
      <c r="E36" s="99">
        <f>IF(E37&gt;0, (" "), (0.0765*E12))</f>
        <v>0</v>
      </c>
      <c r="F36" s="4"/>
      <c r="G36" s="18" t="s">
        <v>52</v>
      </c>
    </row>
    <row r="37" spans="2:7" x14ac:dyDescent="0.2">
      <c r="B37" s="29" t="s">
        <v>50</v>
      </c>
      <c r="D37" s="4"/>
      <c r="E37" s="100"/>
      <c r="F37" s="4"/>
      <c r="G37" s="18" t="s">
        <v>51</v>
      </c>
    </row>
    <row r="38" spans="2:7" x14ac:dyDescent="0.2">
      <c r="B38" s="17" t="s">
        <v>20</v>
      </c>
      <c r="C38" s="2" t="s">
        <v>11</v>
      </c>
      <c r="D38" s="4"/>
      <c r="E38" s="23"/>
      <c r="F38" s="4"/>
      <c r="G38" s="18" t="s">
        <v>105</v>
      </c>
    </row>
    <row r="39" spans="2:7" x14ac:dyDescent="0.2">
      <c r="B39" s="20" t="s">
        <v>29</v>
      </c>
      <c r="C39" s="21" t="s">
        <v>12</v>
      </c>
      <c r="D39" s="22"/>
      <c r="E39" s="24">
        <f>SUM(E35,E38)</f>
        <v>0</v>
      </c>
      <c r="F39" s="22"/>
      <c r="G39" s="39"/>
    </row>
    <row r="40" spans="2:7" ht="7" customHeight="1" x14ac:dyDescent="0.2">
      <c r="B40" s="25"/>
      <c r="D40" s="4"/>
      <c r="E40" s="6"/>
      <c r="F40" s="4"/>
      <c r="G40" s="18"/>
    </row>
    <row r="41" spans="2:7" x14ac:dyDescent="0.2">
      <c r="B41" s="26" t="s">
        <v>82</v>
      </c>
      <c r="D41" s="4"/>
      <c r="E41" s="6"/>
      <c r="F41" s="4"/>
      <c r="G41" s="18"/>
    </row>
    <row r="42" spans="2:7" x14ac:dyDescent="0.2">
      <c r="B42" s="17" t="s">
        <v>24</v>
      </c>
      <c r="C42" s="2" t="s">
        <v>13</v>
      </c>
      <c r="D42" s="4"/>
      <c r="E42" s="19"/>
      <c r="F42" s="4"/>
      <c r="G42" s="18"/>
    </row>
    <row r="43" spans="2:7" x14ac:dyDescent="0.2">
      <c r="B43" s="17" t="s">
        <v>77</v>
      </c>
      <c r="C43" s="2" t="s">
        <v>33</v>
      </c>
      <c r="D43" s="4"/>
      <c r="E43" s="23"/>
      <c r="F43" s="4"/>
      <c r="G43" s="18" t="s">
        <v>83</v>
      </c>
    </row>
    <row r="44" spans="2:7" x14ac:dyDescent="0.2">
      <c r="B44" s="17" t="s">
        <v>42</v>
      </c>
      <c r="C44" s="2" t="s">
        <v>14</v>
      </c>
      <c r="D44" s="4"/>
      <c r="E44" s="19"/>
      <c r="F44" s="4"/>
      <c r="G44" s="18"/>
    </row>
    <row r="45" spans="2:7" x14ac:dyDescent="0.2">
      <c r="B45" s="17" t="s">
        <v>20</v>
      </c>
      <c r="C45" s="2" t="s">
        <v>15</v>
      </c>
      <c r="D45" s="4"/>
      <c r="E45" s="19"/>
      <c r="F45" s="4"/>
      <c r="G45" s="18" t="s">
        <v>43</v>
      </c>
    </row>
    <row r="46" spans="2:7" x14ac:dyDescent="0.2">
      <c r="B46" s="20" t="s">
        <v>30</v>
      </c>
      <c r="C46" s="21" t="s">
        <v>16</v>
      </c>
      <c r="D46" s="22"/>
      <c r="E46" s="24">
        <f>SUM(E42:E45)</f>
        <v>0</v>
      </c>
      <c r="F46" s="22"/>
      <c r="G46" s="39"/>
    </row>
    <row r="47" spans="2:7" ht="5" customHeight="1" x14ac:dyDescent="0.2">
      <c r="B47" s="25"/>
      <c r="D47" s="4"/>
      <c r="E47" s="6"/>
      <c r="F47" s="4"/>
      <c r="G47" s="18"/>
    </row>
    <row r="48" spans="2:7" s="3" customFormat="1" ht="17" thickBot="1" x14ac:dyDescent="0.25">
      <c r="B48" s="35" t="s">
        <v>31</v>
      </c>
      <c r="C48" s="36" t="s">
        <v>17</v>
      </c>
      <c r="D48" s="37"/>
      <c r="E48" s="38">
        <f>E15+E32+E39+E46</f>
        <v>0</v>
      </c>
      <c r="F48" s="37"/>
      <c r="G48" s="52"/>
    </row>
    <row r="49" spans="5:5" x14ac:dyDescent="0.2">
      <c r="E49" s="6"/>
    </row>
    <row r="50" spans="5:5" x14ac:dyDescent="0.2">
      <c r="E50" s="6"/>
    </row>
  </sheetData>
  <sheetProtection algorithmName="SHA-512" hashValue="uZh1bQbtJhj5YvLrXc4rhSSZINFt6HidxphbDbg8QT0wh8G7V4KSKcdgvD8V+73hZR8jNOi3MJ3EDNTjUQeq1Q==" saltValue="UU44xIryAmtMJpwGSWb69w==" spinCount="100000" sheet="1" selectLockedCells="1"/>
  <hyperlinks>
    <hyperlink ref="G30" r:id="rId1" xr:uid="{E418A5BA-B536-F444-BDAC-28A8AACF980C}"/>
    <hyperlink ref="G21" r:id="rId2" display="Go to the BOP Calculator" xr:uid="{278CF84E-AEB3-C64D-8D9B-CAD1F1A808BD}"/>
  </hyperlinks>
  <printOptions headings="1"/>
  <pageMargins left="0.25" right="0.25" top="0.25" bottom="0.25" header="0" footer="0"/>
  <pageSetup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5D6B-6B69-D042-83A7-98C2C427379F}">
  <dimension ref="B1:G35"/>
  <sheetViews>
    <sheetView zoomScale="150" zoomScaleNormal="150" workbookViewId="0">
      <selection activeCell="E17" sqref="E17"/>
    </sheetView>
  </sheetViews>
  <sheetFormatPr baseColWidth="10" defaultColWidth="11" defaultRowHeight="16" x14ac:dyDescent="0.2"/>
  <cols>
    <col min="1" max="1" width="1.33203125" customWidth="1"/>
    <col min="2" max="2" width="22" style="1" customWidth="1"/>
    <col min="3" max="3" width="11.1640625" style="2" customWidth="1"/>
    <col min="4" max="4" width="1.1640625" customWidth="1"/>
    <col min="5" max="5" width="12.83203125" style="2" customWidth="1"/>
    <col min="6" max="6" width="1.1640625" customWidth="1"/>
    <col min="7" max="7" width="67.6640625" style="5" bestFit="1" customWidth="1"/>
  </cols>
  <sheetData>
    <row r="1" spans="2:7" ht="17" thickBot="1" x14ac:dyDescent="0.25"/>
    <row r="2" spans="2:7" x14ac:dyDescent="0.2">
      <c r="B2" s="62"/>
      <c r="C2" s="68"/>
      <c r="D2" s="69"/>
      <c r="E2" s="70" t="s">
        <v>91</v>
      </c>
      <c r="F2" s="69"/>
      <c r="G2" s="71"/>
    </row>
    <row r="3" spans="2:7" x14ac:dyDescent="0.2">
      <c r="B3" s="63"/>
      <c r="C3" s="64" t="s">
        <v>0</v>
      </c>
      <c r="D3" s="65"/>
      <c r="E3" s="66" t="s">
        <v>40</v>
      </c>
      <c r="F3" s="65"/>
      <c r="G3" s="67"/>
    </row>
    <row r="4" spans="2:7" x14ac:dyDescent="0.2">
      <c r="B4" s="63"/>
      <c r="C4" s="64" t="s">
        <v>1</v>
      </c>
      <c r="D4" s="65"/>
      <c r="E4" s="66" t="s">
        <v>41</v>
      </c>
      <c r="F4" s="65"/>
      <c r="G4" s="67"/>
    </row>
    <row r="5" spans="2:7" x14ac:dyDescent="0.2">
      <c r="B5" s="14"/>
      <c r="C5" s="15" t="s">
        <v>34</v>
      </c>
      <c r="D5" s="16"/>
      <c r="E5" s="15" t="s">
        <v>87</v>
      </c>
      <c r="F5" s="16"/>
      <c r="G5" s="40" t="s">
        <v>88</v>
      </c>
    </row>
    <row r="6" spans="2:7" x14ac:dyDescent="0.2">
      <c r="B6" s="17" t="s">
        <v>59</v>
      </c>
      <c r="E6" s="12"/>
      <c r="G6" s="18" t="s">
        <v>60</v>
      </c>
    </row>
    <row r="7" spans="2:7" ht="7" customHeight="1" x14ac:dyDescent="0.2">
      <c r="B7" s="17"/>
      <c r="G7" s="18"/>
    </row>
    <row r="8" spans="2:7" x14ac:dyDescent="0.2">
      <c r="B8" s="17" t="s">
        <v>79</v>
      </c>
      <c r="G8" s="18"/>
    </row>
    <row r="9" spans="2:7" x14ac:dyDescent="0.2">
      <c r="B9" s="17" t="s">
        <v>44</v>
      </c>
      <c r="C9" s="2" t="s">
        <v>2</v>
      </c>
      <c r="D9" s="4"/>
      <c r="E9" s="19"/>
      <c r="F9" s="4"/>
      <c r="G9" s="18" t="s">
        <v>18</v>
      </c>
    </row>
    <row r="10" spans="2:7" x14ac:dyDescent="0.2">
      <c r="B10" s="17" t="s">
        <v>45</v>
      </c>
      <c r="C10" s="2" t="s">
        <v>3</v>
      </c>
      <c r="D10" s="4"/>
      <c r="E10" s="19"/>
      <c r="F10" s="4"/>
      <c r="G10" s="18" t="s">
        <v>37</v>
      </c>
    </row>
    <row r="11" spans="2:7" x14ac:dyDescent="0.2">
      <c r="B11" s="41" t="s">
        <v>46</v>
      </c>
      <c r="C11" s="11" t="s">
        <v>4</v>
      </c>
      <c r="D11" s="42"/>
      <c r="E11" s="43">
        <f t="shared" ref="E11" si="0">SUM(E9:E10)</f>
        <v>0</v>
      </c>
      <c r="F11" s="42"/>
      <c r="G11" s="13"/>
    </row>
    <row r="12" spans="2:7" x14ac:dyDescent="0.2">
      <c r="B12" s="17" t="s">
        <v>19</v>
      </c>
      <c r="C12" s="2" t="s">
        <v>5</v>
      </c>
      <c r="D12" s="4"/>
      <c r="E12" s="23"/>
      <c r="F12" s="4"/>
      <c r="G12" s="18" t="s">
        <v>39</v>
      </c>
    </row>
    <row r="13" spans="2:7" x14ac:dyDescent="0.2">
      <c r="B13" s="17" t="s">
        <v>20</v>
      </c>
      <c r="C13" s="2" t="s">
        <v>6</v>
      </c>
      <c r="D13" s="4"/>
      <c r="E13" s="19"/>
      <c r="F13" s="4"/>
      <c r="G13" s="18"/>
    </row>
    <row r="14" spans="2:7" x14ac:dyDescent="0.2">
      <c r="B14" s="41" t="s">
        <v>26</v>
      </c>
      <c r="C14" s="11" t="s">
        <v>7</v>
      </c>
      <c r="D14" s="42"/>
      <c r="E14" s="44">
        <f>SUM(E11:E13)</f>
        <v>0</v>
      </c>
      <c r="F14" s="42"/>
      <c r="G14" s="13"/>
    </row>
    <row r="15" spans="2:7" ht="7" customHeight="1" x14ac:dyDescent="0.2">
      <c r="B15" s="25"/>
      <c r="D15" s="4"/>
      <c r="E15" s="6"/>
      <c r="F15" s="4"/>
      <c r="G15" s="18"/>
    </row>
    <row r="16" spans="2:7" x14ac:dyDescent="0.2">
      <c r="B16" s="26" t="s">
        <v>80</v>
      </c>
      <c r="D16" s="4"/>
      <c r="E16" s="6"/>
      <c r="F16" s="4"/>
      <c r="G16" s="18"/>
    </row>
    <row r="17" spans="2:7" x14ac:dyDescent="0.2">
      <c r="B17" s="26" t="s">
        <v>21</v>
      </c>
      <c r="C17" s="2" t="s">
        <v>32</v>
      </c>
      <c r="D17" s="27"/>
      <c r="E17" s="19"/>
      <c r="F17" s="28"/>
      <c r="G17" s="45" t="s">
        <v>69</v>
      </c>
    </row>
    <row r="18" spans="2:7" x14ac:dyDescent="0.2">
      <c r="B18" s="41" t="s">
        <v>28</v>
      </c>
      <c r="C18" s="11" t="s">
        <v>8</v>
      </c>
      <c r="D18" s="42"/>
      <c r="E18" s="44">
        <f>E17</f>
        <v>0</v>
      </c>
      <c r="F18" s="42"/>
      <c r="G18" s="13"/>
    </row>
    <row r="19" spans="2:7" ht="7" customHeight="1" x14ac:dyDescent="0.2">
      <c r="B19" s="25"/>
      <c r="D19" s="4"/>
      <c r="E19" s="6"/>
      <c r="F19" s="4"/>
      <c r="G19" s="18"/>
    </row>
    <row r="20" spans="2:7" x14ac:dyDescent="0.2">
      <c r="B20" s="26" t="s">
        <v>81</v>
      </c>
      <c r="D20" s="4"/>
      <c r="E20" s="6"/>
      <c r="F20" s="4"/>
      <c r="G20" s="18"/>
    </row>
    <row r="21" spans="2:7" x14ac:dyDescent="0.2">
      <c r="B21" s="17" t="s">
        <v>20</v>
      </c>
      <c r="C21" s="2" t="s">
        <v>9</v>
      </c>
      <c r="D21" s="4"/>
      <c r="E21" s="23"/>
      <c r="F21" s="4"/>
      <c r="G21" s="18" t="s">
        <v>105</v>
      </c>
    </row>
    <row r="22" spans="2:7" x14ac:dyDescent="0.2">
      <c r="B22" s="41" t="s">
        <v>29</v>
      </c>
      <c r="C22" s="11" t="s">
        <v>10</v>
      </c>
      <c r="D22" s="42"/>
      <c r="E22" s="44">
        <f>E21</f>
        <v>0</v>
      </c>
      <c r="F22" s="42"/>
      <c r="G22" s="13"/>
    </row>
    <row r="23" spans="2:7" ht="8" customHeight="1" x14ac:dyDescent="0.2">
      <c r="B23" s="25"/>
      <c r="D23" s="4"/>
      <c r="E23" s="10"/>
      <c r="F23" s="4"/>
      <c r="G23" s="18"/>
    </row>
    <row r="24" spans="2:7" x14ac:dyDescent="0.2">
      <c r="B24" s="46" t="s">
        <v>78</v>
      </c>
      <c r="C24" s="11" t="s">
        <v>11</v>
      </c>
      <c r="D24" s="42"/>
      <c r="E24" s="44">
        <f>E14+E18+E22</f>
        <v>0</v>
      </c>
      <c r="F24" s="42"/>
      <c r="G24" s="13"/>
    </row>
    <row r="25" spans="2:7" ht="7" customHeight="1" x14ac:dyDescent="0.2">
      <c r="B25" s="25"/>
      <c r="D25" s="4"/>
      <c r="E25" s="6"/>
      <c r="F25" s="4"/>
      <c r="G25" s="18"/>
    </row>
    <row r="26" spans="2:7" x14ac:dyDescent="0.2">
      <c r="B26" s="26" t="s">
        <v>82</v>
      </c>
      <c r="D26" s="4"/>
      <c r="E26" s="6"/>
      <c r="F26" s="4"/>
      <c r="G26" s="18"/>
    </row>
    <row r="27" spans="2:7" x14ac:dyDescent="0.2">
      <c r="B27" s="17" t="s">
        <v>24</v>
      </c>
      <c r="C27" s="2" t="s">
        <v>12</v>
      </c>
      <c r="D27" s="4"/>
      <c r="E27" s="19"/>
      <c r="F27" s="4"/>
      <c r="G27" s="18"/>
    </row>
    <row r="28" spans="2:7" x14ac:dyDescent="0.2">
      <c r="B28" s="17" t="s">
        <v>77</v>
      </c>
      <c r="C28" s="2" t="s">
        <v>13</v>
      </c>
      <c r="D28" s="4"/>
      <c r="E28" s="23"/>
      <c r="F28" s="4"/>
      <c r="G28" s="18" t="s">
        <v>83</v>
      </c>
    </row>
    <row r="29" spans="2:7" x14ac:dyDescent="0.2">
      <c r="B29" s="17" t="s">
        <v>42</v>
      </c>
      <c r="C29" s="2" t="s">
        <v>33</v>
      </c>
      <c r="D29" s="4"/>
      <c r="E29" s="19"/>
      <c r="F29" s="4"/>
      <c r="G29" s="18"/>
    </row>
    <row r="30" spans="2:7" x14ac:dyDescent="0.2">
      <c r="B30" s="17" t="s">
        <v>20</v>
      </c>
      <c r="C30" s="2" t="s">
        <v>14</v>
      </c>
      <c r="D30" s="4"/>
      <c r="E30" s="19"/>
      <c r="F30" s="4"/>
      <c r="G30" s="18" t="s">
        <v>43</v>
      </c>
    </row>
    <row r="31" spans="2:7" x14ac:dyDescent="0.2">
      <c r="B31" s="41" t="s">
        <v>30</v>
      </c>
      <c r="C31" s="11" t="s">
        <v>15</v>
      </c>
      <c r="D31" s="42"/>
      <c r="E31" s="44">
        <f>SUM(E27:E30)</f>
        <v>0</v>
      </c>
      <c r="F31" s="42"/>
      <c r="G31" s="13"/>
    </row>
    <row r="32" spans="2:7" ht="5" customHeight="1" x14ac:dyDescent="0.2">
      <c r="B32" s="25"/>
      <c r="D32" s="4"/>
      <c r="E32" s="6"/>
      <c r="F32" s="4"/>
      <c r="G32" s="18"/>
    </row>
    <row r="33" spans="2:7" s="3" customFormat="1" ht="17" thickBot="1" x14ac:dyDescent="0.25">
      <c r="B33" s="47" t="s">
        <v>31</v>
      </c>
      <c r="C33" s="48" t="s">
        <v>16</v>
      </c>
      <c r="D33" s="49"/>
      <c r="E33" s="50">
        <f>E14+E18+E22+E31</f>
        <v>0</v>
      </c>
      <c r="F33" s="49"/>
      <c r="G33" s="53"/>
    </row>
    <row r="34" spans="2:7" x14ac:dyDescent="0.2">
      <c r="E34" s="6"/>
    </row>
    <row r="35" spans="2:7" x14ac:dyDescent="0.2">
      <c r="E35" s="6"/>
    </row>
  </sheetData>
  <sheetProtection algorithmName="SHA-512" hashValue="V5kDpTDKiBT8X37oRlBjTYg0D21YoqbLJ4SyVN2cKplKuaMkEnY2yP+S96fNgDODeBTkBnxPE7SFwth5j7Jgaw==" saltValue="1f6dCNhquDlpNaZkwjdQmw==" spinCount="100000" sheet="1" selectLockedCells="1"/>
  <printOptions headings="1"/>
  <pageMargins left="0.25" right="0.25" top="0.25" bottom="0.25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7427-E5C2-3E47-919D-354233B38A27}">
  <dimension ref="B6:C10"/>
  <sheetViews>
    <sheetView zoomScale="150" zoomScaleNormal="150" workbookViewId="0">
      <selection activeCell="B6" sqref="B6:C10"/>
    </sheetView>
  </sheetViews>
  <sheetFormatPr baseColWidth="10" defaultColWidth="11.1640625" defaultRowHeight="16" x14ac:dyDescent="0.2"/>
  <cols>
    <col min="2" max="2" width="17.33203125" bestFit="1" customWidth="1"/>
    <col min="3" max="3" width="18.33203125" bestFit="1" customWidth="1"/>
  </cols>
  <sheetData>
    <row r="6" spans="2:3" ht="17" thickBot="1" x14ac:dyDescent="0.25">
      <c r="B6" s="79" t="s">
        <v>99</v>
      </c>
      <c r="C6" s="78" t="s">
        <v>98</v>
      </c>
    </row>
    <row r="7" spans="2:3" x14ac:dyDescent="0.2">
      <c r="B7" t="s">
        <v>97</v>
      </c>
      <c r="C7" s="2">
        <v>445.56</v>
      </c>
    </row>
    <row r="8" spans="2:3" x14ac:dyDescent="0.2">
      <c r="B8" t="s">
        <v>96</v>
      </c>
      <c r="C8" s="2">
        <v>891.24</v>
      </c>
    </row>
    <row r="9" spans="2:3" x14ac:dyDescent="0.2">
      <c r="B9" t="s">
        <v>95</v>
      </c>
      <c r="C9" s="2">
        <v>1002.6</v>
      </c>
    </row>
    <row r="10" spans="2:3" x14ac:dyDescent="0.2">
      <c r="B10" t="s">
        <v>94</v>
      </c>
      <c r="C10" s="2">
        <v>1448.16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2023 TOC Calculation Sheet</vt:lpstr>
      <vt:lpstr>2023 TOS-OPT Calculation Sheet</vt:lpstr>
      <vt:lpstr>2023 TOS-CRE+ Calculation Sheet</vt:lpstr>
      <vt:lpstr>Sheet1</vt:lpstr>
      <vt:lpstr>'2023 TOC Calculation Sheet'!Print_Area</vt:lpstr>
      <vt:lpstr>'2023 TOS-CRE+ Calculation Sheet'!Print_Area</vt:lpstr>
      <vt:lpstr>'2023 TOS-OPT Calculation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</dc:creator>
  <cp:lastModifiedBy>Microsoft Office User</cp:lastModifiedBy>
  <cp:lastPrinted>2022-10-31T23:03:13Z</cp:lastPrinted>
  <dcterms:created xsi:type="dcterms:W3CDTF">2021-11-15T20:36:18Z</dcterms:created>
  <dcterms:modified xsi:type="dcterms:W3CDTF">2022-11-14T22:03:27Z</dcterms:modified>
</cp:coreProperties>
</file>